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9100" windowHeight="1394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1" name="ID_481EFF06F4AB4BEBAB306FFAF4473556"/>
        <xdr:cNvPicPr>
          <a:picLocks noChangeAspect="1"/>
        </xdr:cNvPicPr>
      </xdr:nvPicPr>
      <xdr:blipFill>
        <a:blip r:embed="rId1"/>
        <a:srcRect t="13635" b="8452"/>
        <a:stretch>
          <a:fillRect/>
        </a:stretch>
      </xdr:blipFill>
      <xdr:spPr>
        <a:xfrm>
          <a:off x="13567410" y="78566645"/>
          <a:ext cx="3204210" cy="22713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D7D44AB05ABC4DC4A41FC0A1892501C0" descr="/private/var/folders/y1/s2w5kz712jz3jd2zknxfxmt40000gn/T/com.kingsoft.wpsoffice.mac/picturecompress_20250316233457/output_7.pngoutput_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551025" y="61254640"/>
          <a:ext cx="3322955" cy="2132965"/>
        </a:xfrm>
        <a:prstGeom prst="rect">
          <a:avLst/>
        </a:prstGeom>
      </xdr:spPr>
    </xdr:pic>
  </etc:cellImage>
  <etc:cellImage>
    <xdr:pic>
      <xdr:nvPicPr>
        <xdr:cNvPr id="48" name="ID_79182FE4023D45F09907A99D0B5DC9D4" descr="截屏2025-03-17 00.16.4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05305" y="47034450"/>
          <a:ext cx="3997325" cy="2592705"/>
        </a:xfrm>
        <a:prstGeom prst="rect">
          <a:avLst/>
        </a:prstGeom>
      </xdr:spPr>
    </xdr:pic>
  </etc:cellImage>
  <etc:cellImage>
    <xdr:pic>
      <xdr:nvPicPr>
        <xdr:cNvPr id="36" name="ID_817A86863950413AB753BA5929917E45" descr="/private/var/folders/y1/s2w5kz712jz3jd2zknxfxmt40000gn/T/com.kingsoft.wpsoffice.mac/picturecompress_20250316233457/output_6.pngoutput_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090015" y="22957790"/>
          <a:ext cx="3322955" cy="2132965"/>
        </a:xfrm>
        <a:prstGeom prst="rect">
          <a:avLst/>
        </a:prstGeom>
      </xdr:spPr>
    </xdr:pic>
  </etc:cellImage>
  <etc:cellImage>
    <xdr:pic>
      <xdr:nvPicPr>
        <xdr:cNvPr id="3" name="ID_5EE3F790BA0E4C2995C2D533C94D59B5" descr="v2-d63474af40da225b6f01195a202b984f_1440w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241780" y="12532360"/>
          <a:ext cx="2028825" cy="2703195"/>
        </a:xfrm>
        <a:prstGeom prst="rect">
          <a:avLst/>
        </a:prstGeom>
      </xdr:spPr>
    </xdr:pic>
  </etc:cellImage>
  <etc:cellImage>
    <xdr:pic>
      <xdr:nvPicPr>
        <xdr:cNvPr id="28" name="ID_7882E44EC43841CC8692CC1D88C7DF56" descr="/private/var/folders/y1/s2w5kz712jz3jd2zknxfxmt40000gn/T/com.kingsoft.wpsoffice.mac/picturecompress_20250316233457/output_4.pngoutput_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4566900" y="29641165"/>
          <a:ext cx="3322955" cy="2132965"/>
        </a:xfrm>
        <a:prstGeom prst="rect">
          <a:avLst/>
        </a:prstGeom>
      </xdr:spPr>
    </xdr:pic>
  </etc:cellImage>
  <etc:cellImage>
    <xdr:pic>
      <xdr:nvPicPr>
        <xdr:cNvPr id="20" name="ID_5A5B85AD1CE34CAA8A81F5C70058685E" descr="/private/var/folders/y1/s2w5kz712jz3jd2zknxfxmt40000gn/T/com.kingsoft.wpsoffice.mac/picturecompress_20250316233457/output_2.pngoutput_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4530705" y="16957040"/>
          <a:ext cx="3322955" cy="2132965"/>
        </a:xfrm>
        <a:prstGeom prst="rect">
          <a:avLst/>
        </a:prstGeom>
      </xdr:spPr>
    </xdr:pic>
  </etc:cellImage>
  <etc:cellImage>
    <xdr:pic>
      <xdr:nvPicPr>
        <xdr:cNvPr id="18" name="ID_3286DC6A12D84EC59FE5CAF19B49D6B5" descr="/private/var/folders/y1/s2w5kz712jz3jd2zknxfxmt40000gn/T/com.kingsoft.wpsoffice.mac/picturecompress_20250316233457/output_1.pngoutput_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4232255" y="9946640"/>
          <a:ext cx="3322955" cy="2132965"/>
        </a:xfrm>
        <a:prstGeom prst="rect">
          <a:avLst/>
        </a:prstGeom>
      </xdr:spPr>
    </xdr:pic>
  </etc:cellImage>
  <etc:cellImage>
    <xdr:pic>
      <xdr:nvPicPr>
        <xdr:cNvPr id="14" name="ID_66536563344D432DB56023A128289E1F"/>
        <xdr:cNvPicPr>
          <a:picLocks noChangeAspect="1"/>
        </xdr:cNvPicPr>
      </xdr:nvPicPr>
      <xdr:blipFill>
        <a:blip r:embed="rId1"/>
        <a:srcRect t="13635" b="8452"/>
        <a:stretch>
          <a:fillRect/>
        </a:stretch>
      </xdr:blipFill>
      <xdr:spPr>
        <a:xfrm>
          <a:off x="5655310" y="4541520"/>
          <a:ext cx="1391920" cy="10007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CB600FEDFC774DA9A1A82A0D30EB922D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553710" y="6720840"/>
          <a:ext cx="1808480" cy="104584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A5DC213A196F4D4BB9D52AA45000EFF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325745" y="10530840"/>
          <a:ext cx="3204210" cy="18141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7D7F12B2995B4C548454EB32CDF76B8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080125" y="11730990"/>
          <a:ext cx="3192145" cy="186753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A45DB6C3D0C448339DB0924222F68FF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636260" y="15844520"/>
          <a:ext cx="3204210" cy="18395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09CE47C0E32843F4B2FD20892100AA5A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291455" y="18150840"/>
          <a:ext cx="3199765" cy="16148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DF6C20A8BCBB4DCE841CDE581248F88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287010" y="19154140"/>
          <a:ext cx="3222625" cy="18618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068949C55A6A43C8B7E119C5299752DB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287010" y="20373340"/>
          <a:ext cx="3204210" cy="1971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7384B8BB14094F61AFDAD5EDF3E7E6DC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553075" y="38333045"/>
          <a:ext cx="3209925" cy="184848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3E9A8493625842ECB50569D5566F348A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313045" y="24894540"/>
          <a:ext cx="3178175" cy="173291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5B7601469C754ED786AAE73C35F6C72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325745" y="27929840"/>
          <a:ext cx="3165475" cy="17138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DAAA7AE8E7434DD28DE4292ED6F7EC0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838190" y="32450405"/>
          <a:ext cx="3204210" cy="183959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<sst xmlns="http://schemas.openxmlformats.org/spreadsheetml/2006/main" count="86" uniqueCount="84">
  <si>
    <t>文博执行脚本</t>
  </si>
  <si>
    <t>样片参考链接：文物参考1：https://www.xinpianchang.com/a13213482?searchKw=%E6%95%B0%E5%AD%97%E5%8D%9A%E7%89%A9%E9%A6%86&amp;from=search_post
文物参考2：【坏了！现在文物都能自己当守护人了！】https://www.bilibili.com/video/BV14f4y1K7xY?vd_source=9f310e6101e00a195d5deb9167a9c91e</t>
  </si>
  <si>
    <t>场次</t>
  </si>
  <si>
    <t>镜号</t>
  </si>
  <si>
    <t>景别</t>
  </si>
  <si>
    <t>运动</t>
  </si>
  <si>
    <t>台词</t>
  </si>
  <si>
    <t>画面参考</t>
  </si>
  <si>
    <t>字幕</t>
  </si>
  <si>
    <t>内容</t>
  </si>
  <si>
    <t>备注</t>
  </si>
  <si>
    <t>全</t>
  </si>
  <si>
    <t>摇</t>
  </si>
  <si>
    <t>青铜立人（rap）：
哟哟哟，听起
 我是青铜立人石刻超有脾气 
穿越悠悠岁月带着底气 
西南文化里头我是硬货等级</t>
  </si>
  <si>
    <t>引子：夜晚空无一人的宜昌博物馆内，青铜立人石刻，穿着新石器时代衣服，带着墨镜边唱边跳，头发也是嘻哈风。全景展现文物所处大环境，其他文物也在做着可爱有趣的小动作。</t>
  </si>
  <si>
    <t>中近</t>
  </si>
  <si>
    <t>青铜立人：你是谁？我怎么没见过你？</t>
  </si>
  <si>
    <t>青铜立人注意到了一个格外突出的小家伙。它在一旁给青铜立人鼓掌。青铜立人来到他身边，问：</t>
  </si>
  <si>
    <t>近</t>
  </si>
  <si>
    <t>博小翼：您好，青铜立人前辈，我叫博小翼，是今天新来的。</t>
  </si>
  <si>
    <t>博小翼满脸笑意的回答：</t>
  </si>
  <si>
    <t>青铜立人：你认得我？你是做什么的？</t>
  </si>
  <si>
    <t>青铜立人不解，好奇的跟它聊了起来。</t>
  </si>
  <si>
    <t>博小翼：我是国内首款交互式讲解类大模型，拥有国内最全游前攻略，我能把展品资料信息分享给游客，解决游客提出的各种问题，帮助游客规划个性化的观展之旅，是文博界的新星哦。</t>
  </si>
  <si>
    <t>博小翼认真介绍自己</t>
  </si>
  <si>
    <t>特</t>
  </si>
  <si>
    <t>实拍操作步骤的画面展现。在文字框输入文字提问，如何发语音，拍照上传的按钮在哪里等等。
同时产品功能做重点字幕展示。</t>
  </si>
  <si>
    <t>青铜立人：我晓得了，你是讲解员吧。</t>
  </si>
  <si>
    <t>青铜立人恍然大悟的表情，右手握拳锤在左手掌上。</t>
  </si>
  <si>
    <t>博小翼：没错，而且我还能根据游客喜欢的话题进行深度挖掘。</t>
  </si>
  <si>
    <r>
      <rPr>
        <b/>
        <sz val="9"/>
        <color rgb="FFFF0000"/>
        <rFont val="微软雅黑"/>
        <charset val="134"/>
      </rPr>
      <t>多维知识扩展：（</t>
    </r>
    <r>
      <rPr>
        <sz val="9"/>
        <color rgb="FFFF0000"/>
        <rFont val="微软雅黑"/>
        <charset val="134"/>
      </rPr>
      <t>提供文物的背景、价值、历史以及故事等多文物维度、多模态知识扩展介绍。）</t>
    </r>
  </si>
  <si>
    <t>博小翼昂着头，略带神气的继续介绍自己。
文字包装展示产品功能点。</t>
  </si>
  <si>
    <t>博小翼：凭借精确的定位技术，根据游客所在方位，即时提供伴随式讲解。</t>
  </si>
  <si>
    <r>
      <rPr>
        <b/>
        <sz val="9"/>
        <color rgb="FFFF0000"/>
        <rFont val="微软雅黑"/>
        <charset val="134"/>
      </rPr>
      <t>智能伴游：（</t>
    </r>
    <r>
      <rPr>
        <sz val="9"/>
        <color rgb="FFFF0000"/>
        <rFont val="微软雅黑"/>
        <charset val="134"/>
      </rPr>
      <t>基于位置定位信息提供伴随式讲解，智能提供逐点讲解服务，全程陪伴深入领略文物背后的故事与文化价值。）</t>
    </r>
  </si>
  <si>
    <t>博物馆地图定位示意展现游客移动位置</t>
  </si>
  <si>
    <t>博小翼：同时呢，游客还能通过交互，获取文物详情讲解</t>
  </si>
  <si>
    <t>实拍文博讲解大模型界面，展示帮游客提供信息的界面，以及深入追问信息的应答截面，同时包装字幕条展示产品功能点。</t>
  </si>
  <si>
    <t>产品录屏</t>
  </si>
  <si>
    <t>博小翼：满足不同游客的个性化需求，让每一次观展之旅都能收获满满</t>
  </si>
  <si>
    <t>实拍操作流程及界面展示画面；
博物馆游客参观游览延时画面，体现人来人往，走马观花。</t>
  </si>
  <si>
    <t>青铜立人：哦吼，这么全能？那你先来说说我。（自拍发送给博小翼，拿起手机讲话）</t>
  </si>
  <si>
    <t>博小翼的介绍，引起了青铜立人的好奇，同时表示怀疑，于是表示要考考博小翼。</t>
  </si>
  <si>
    <t xml:space="preserve">博小翼：没问题。
</t>
  </si>
  <si>
    <t>两人一来一回的在聊天互动，青铜立人打开小程序，立马来了一张自拍</t>
  </si>
  <si>
    <t>博小翼：（深度思考后）/（仔细想了想之后）青铜立人前辈，您今年大概3000多岁啦，是博物馆的镇馆之宝。</t>
  </si>
  <si>
    <t>博小翼介绍的时候，青铜立人时不时地点头表示它说的不错。在博小翼说到镇馆之宝的时候，青铜立人表情神气又傲娇。同时在青铜立人一侧出现文字框，展示文物信息点。</t>
  </si>
  <si>
    <t>博小翼：高180厘米、通高260.8厘米。重约180公斤</t>
  </si>
  <si>
    <t>随着博小翼的介绍，青铜立人石刻也在做着一些可爱活泼的动作展示自己，比如比划自己多高，多宽。</t>
  </si>
  <si>
    <t>博小翼：在您的身上可以窥见先民们的生活场景和精神世界，</t>
  </si>
  <si>
    <t>推镜头越来越近的展示青铜立人石刻身上的图案，通过图案转场</t>
  </si>
  <si>
    <t>多维知识扩展：提供文物的背景、历史，进行多模态知识扩展介绍。</t>
  </si>
  <si>
    <t>下一幅场景展现新石器时代先民们生活场景、祭祀画面、追逐太阳，对太阳表示热爱和恭敬的画面，</t>
  </si>
  <si>
    <t>博小翼：您也被称为“世界铜像之王”</t>
  </si>
  <si>
    <t>通过追逐太阳的先民们肢体语言转场，下一幅画面衔接先民们载歌载舞的画面，展现他们蓬勃热烈的原始生命力画面，通过跃动的火苗光芒转场。（素材一组）</t>
  </si>
  <si>
    <t>青铜立人头像发散闪耀着神性的光芒，双手叉腰，表情神气又骄傲。</t>
  </si>
  <si>
    <t>青铜立人：不错嘛，我已经有点儿喜欢你了，不过作为新同事，对场馆的各个主题区是否都了解呢？你能带我去汉代展区吗？</t>
  </si>
  <si>
    <t>随着博小翼的话音落下，青铜立人表示不错</t>
  </si>
  <si>
    <t>博小翼：当然了，让我为您规划一条从青铜时代厅出发的主题路线。</t>
  </si>
  <si>
    <t>主题化游览路线：结合位置定位技术，提供创新的主题化游览路线。</t>
  </si>
  <si>
    <t>博小翼在前方空中飘着为青铜立人引路。（实拍素材上两个人行走说话）</t>
  </si>
  <si>
    <t>通过拐角处转场，他们在各个主题区间行走。（素材展示配合字幕，浮现诸多空间命名）</t>
  </si>
  <si>
    <t>青铜立人：你的规划很棒，把文物背景文化的演变讲解得很清晰
博小翼：多谢您的夸奖啦！</t>
  </si>
  <si>
    <t xml:space="preserve">智能导航功能
</t>
  </si>
  <si>
    <t>在他们行走时，地图包装实时展示标注他们位置，源源不断的主题区信息浮现在地图的上方。（只用配音）</t>
  </si>
  <si>
    <t>博小翼：呐，到达啦，这个厅有汉代的各式文物，站在c位的……就是该展厅的明星文物哦。</t>
  </si>
  <si>
    <t>画面展示整个厅的环境，再分别展示不同的文物身影，镜头扫过，他们在展柜里跟博小翼和青铜立人打招呼。</t>
  </si>
  <si>
    <t>青铜立人：有点东西，你真是全能ACE！不过你对这些藏品的背后故事了解多少呢</t>
  </si>
  <si>
    <t>文博讲解助手+DeepSeek赋能文博场景智慧升级</t>
  </si>
  <si>
    <t>打完招呼后，青铜立人这时已经对博小翼很满意了，所以对它表示认可，但是还想继续了解一下博小翼，于是继续问它一些问题。</t>
  </si>
  <si>
    <t xml:space="preserve">博小翼：当然，我对各位同事的历史价值和文化价值了如指掌，我可不只会背百科，还能讲故事，接受追问!
</t>
  </si>
  <si>
    <t>博小翼讲话的时候，关于各个文物相关的文化资料、相关故事、问答的语句等文字浮现在空间里。</t>
  </si>
  <si>
    <t>现在又有了deepseek的加持，会帮助游客获得更多维自然的交互体验哦~</t>
  </si>
  <si>
    <t>青铜立人、文物看完后表示很惊奇，发出惊叹。</t>
  </si>
  <si>
    <t>刚好我也能解决博物馆讲解员不足，讲解不深入的问题，让游客都能获得适合自己的游览体验！</t>
  </si>
  <si>
    <t>实拍游客们参观宜昌博物馆的画面。游客们游览像走马观花，博小翼在他们周边提供讲解（游客用手机的素材，加上博小翼穿插其中的画面）</t>
  </si>
  <si>
    <t>青铜立人：goodboy，我老青铜认可你啦，走，带你去跟同事们玩！</t>
  </si>
  <si>
    <t>青铜立人伸出自己的小手递给博小翼，表示对它的接纳，彩陶人随后也伸出了自己的手，博小翼一手握住一个，三人开心的笑了。</t>
  </si>
  <si>
    <t>博小翼和青铜立人、文物一起，在展馆内挨个跟文物们打招呼，一会儿就串成了一条线，向另一个展馆走去。画面定格或隐黑，音乐播放也是要结束的感觉。</t>
  </si>
  <si>
    <t>博小翼（rap）：走马观花不嗨皮，讲解不足我顶起！ 自助讲解有问题，我的智能来助力！ 这就是我，一个集智慧与实用于一身的全能ACE文物讲解大模型。</t>
  </si>
  <si>
    <t>截至目前，全国合作场馆已达60家，包含国家一级博物馆，辽宁省博物馆、宜昌博物馆、日照市博物馆等。</t>
  </si>
  <si>
    <t>当观众以为影片结束的时候，博小翼弹跳出来，对着镜头说话，说话同时，数据信息以重点字幕形式展现。</t>
  </si>
  <si>
    <t>博小翼：有空要来听我讲故事哦，拜拜~</t>
  </si>
  <si>
    <t>博小翼从屏幕右边走去，快走出画面的时候，脚在画面外，头在画面右侧边边，看着屏幕跟大家挥手说拜拜。</t>
  </si>
  <si>
    <t>中国电信logo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</si>
</sst>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7">
    <font>
      <sz val="11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sz val="16"/>
      <color theme="1"/>
      <name val="宋体"/>
      <charset val="134"/>
      <scheme val="minor"/>
    </font>
    <font>
      <sz val="9"/>
      <name val="微软雅黑"/>
      <charset val="134"/>
    </font>
    <font>
      <b/>
      <sz val="9"/>
      <color rgb="FFFF0000"/>
      <name val="微软雅黑"/>
      <charset val="134"/>
    </font>
    <font>
      <sz val="14"/>
      <name val="微软雅黑"/>
      <charset val="134"/>
    </font>
    <font>
      <sz val="9"/>
      <color rgb="FFFF0000"/>
      <name val="微软雅黑"/>
      <charset val="134"/>
    </font>
    <font>
      <sz val="11"/>
      <color theme="1"/>
      <name val="等线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3" borderId="6" applyNumberFormat="0" applyFon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4" borderId="9" applyNumberFormat="0" applyAlignment="0" applyProtection="0">
      <alignment vertical="center"/>
    </xf>
    <xf numFmtId="0" fontId="17" fillId="5" borderId="10" applyNumberFormat="0" applyAlignment="0" applyProtection="0">
      <alignment vertical="center"/>
    </xf>
    <xf numFmtId="0" fontId="18" fillId="5" borderId="9" applyNumberFormat="0" applyAlignment="0" applyProtection="0">
      <alignment vertical="center"/>
    </xf>
    <xf numFmtId="0" fontId="19" fillId="6" borderId="11" applyNumberFormat="0" applyAlignment="0" applyProtection="0">
      <alignment vertical="center"/>
    </xf>
    <xf numFmtId="0" fontId="20" fillId="0" borderId="12" applyNumberFormat="0" applyFill="0" applyAlignment="0" applyProtection="0">
      <alignment vertical="center"/>
    </xf>
    <xf numFmtId="0" fontId="21" fillId="0" borderId="13" applyNumberFormat="0" applyFill="0" applyAlignment="0" applyProtection="0">
      <alignment vertical="center"/>
    </xf>
    <xf numFmtId="0" fontId="22" fillId="7" borderId="0" applyNumberFormat="0" applyBorder="0" applyAlignment="0" applyProtection="0">
      <alignment vertical="center"/>
    </xf>
    <xf numFmtId="0" fontId="23" fillId="8" borderId="0" applyNumberFormat="0" applyBorder="0" applyAlignment="0" applyProtection="0">
      <alignment vertical="center"/>
    </xf>
    <xf numFmtId="0" fontId="24" fillId="9" borderId="0" applyNumberFormat="0" applyBorder="0" applyAlignment="0" applyProtection="0">
      <alignment vertical="center"/>
    </xf>
    <xf numFmtId="0" fontId="25" fillId="10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5" fillId="13" borderId="0" applyNumberFormat="0" applyBorder="0" applyAlignment="0" applyProtection="0">
      <alignment vertical="center"/>
    </xf>
    <xf numFmtId="0" fontId="25" fillId="14" borderId="0" applyNumberFormat="0" applyBorder="0" applyAlignment="0" applyProtection="0">
      <alignment vertical="center"/>
    </xf>
    <xf numFmtId="0" fontId="26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5" fillId="17" borderId="0" applyNumberFormat="0" applyBorder="0" applyAlignment="0" applyProtection="0">
      <alignment vertical="center"/>
    </xf>
    <xf numFmtId="0" fontId="25" fillId="18" borderId="0" applyNumberFormat="0" applyBorder="0" applyAlignment="0" applyProtection="0">
      <alignment vertical="center"/>
    </xf>
    <xf numFmtId="0" fontId="26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5" fillId="21" borderId="0" applyNumberFormat="0" applyBorder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</cellStyleXfs>
  <cellXfs count="37">
    <xf numFmtId="0" fontId="0" fillId="0" borderId="0" xfId="0">
      <alignment vertical="center"/>
    </xf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 wrapText="1"/>
    </xf>
    <xf numFmtId="0" fontId="0" fillId="0" borderId="3" xfId="0" applyFill="1" applyBorder="1" applyAlignment="1">
      <alignment horizontal="center" vertical="center" wrapText="1"/>
    </xf>
    <xf numFmtId="0" fontId="2" fillId="0" borderId="1" xfId="0" applyFont="1" applyFill="1" applyBorder="1" applyAlignment="1">
      <alignment vertical="center" wrapText="1"/>
    </xf>
    <xf numFmtId="0" fontId="2" fillId="0" borderId="4" xfId="0" applyFont="1" applyFill="1" applyBorder="1" applyAlignment="1">
      <alignment horizontal="center" vertical="center" wrapText="1"/>
    </xf>
    <xf numFmtId="0" fontId="0" fillId="0" borderId="4" xfId="0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vertical="center" wrapText="1"/>
    </xf>
    <xf numFmtId="0" fontId="3" fillId="0" borderId="2" xfId="0" applyFont="1" applyFill="1" applyBorder="1" applyAlignment="1">
      <alignment horizontal="center" vertical="center" wrapText="1"/>
    </xf>
    <xf numFmtId="0" fontId="4" fillId="0" borderId="2" xfId="0" applyFont="1" applyFill="1" applyBorder="1" applyAlignment="1">
      <alignment horizontal="center" vertical="center" wrapText="1"/>
    </xf>
    <xf numFmtId="0" fontId="3" fillId="0" borderId="4" xfId="0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vertical="center" wrapText="1"/>
    </xf>
    <xf numFmtId="0" fontId="5" fillId="0" borderId="2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5" fillId="0" borderId="3" xfId="0" applyFont="1" applyFill="1" applyBorder="1" applyAlignment="1">
      <alignment horizontal="center" vertical="center" wrapText="1"/>
    </xf>
    <xf numFmtId="0" fontId="4" fillId="0" borderId="4" xfId="0" applyFont="1" applyFill="1" applyBorder="1" applyAlignment="1">
      <alignment vertical="center" wrapText="1"/>
    </xf>
    <xf numFmtId="0" fontId="5" fillId="0" borderId="2" xfId="0" applyNumberFormat="1" applyFont="1" applyFill="1" applyBorder="1" applyAlignment="1">
      <alignment horizontal="center" vertical="center" wrapText="1"/>
    </xf>
    <xf numFmtId="0" fontId="5" fillId="0" borderId="3" xfId="0" applyNumberFormat="1" applyFont="1" applyFill="1" applyBorder="1" applyAlignment="1">
      <alignment horizontal="center" vertical="center" wrapText="1"/>
    </xf>
    <xf numFmtId="0" fontId="3" fillId="0" borderId="2" xfId="0" applyFont="1" applyFill="1" applyBorder="1" applyAlignment="1">
      <alignment horizontal="center" vertical="center" wrapText="1"/>
    </xf>
    <xf numFmtId="0" fontId="5" fillId="0" borderId="1" xfId="0" applyNumberFormat="1" applyFont="1" applyFill="1" applyBorder="1" applyAlignment="1">
      <alignment horizontal="center" vertical="center" wrapText="1"/>
    </xf>
    <xf numFmtId="0" fontId="3" fillId="0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0" borderId="5" xfId="0" applyFont="1" applyFill="1" applyBorder="1" applyAlignment="1">
      <alignment horizontal="center" vertical="center" wrapText="1"/>
    </xf>
    <xf numFmtId="0" fontId="6" fillId="0" borderId="2" xfId="0" applyFont="1" applyFill="1" applyBorder="1" applyAlignment="1">
      <alignment horizontal="center" vertical="center" wrapText="1"/>
    </xf>
    <xf numFmtId="0" fontId="6" fillId="0" borderId="3" xfId="0" applyFont="1" applyFill="1" applyBorder="1" applyAlignment="1">
      <alignment horizontal="center" vertical="center" wrapText="1"/>
    </xf>
    <xf numFmtId="0" fontId="4" fillId="0" borderId="2" xfId="0" applyFont="1" applyFill="1" applyBorder="1" applyAlignment="1">
      <alignment vertical="center" wrapText="1"/>
    </xf>
    <xf numFmtId="0" fontId="5" fillId="0" borderId="2" xfId="0" applyNumberFormat="1" applyFont="1" applyFill="1" applyBorder="1" applyAlignment="1">
      <alignment horizontal="center" vertical="center" wrapText="1"/>
    </xf>
    <xf numFmtId="0" fontId="5" fillId="0" borderId="4" xfId="0" applyNumberFormat="1" applyFont="1" applyFill="1" applyBorder="1" applyAlignment="1">
      <alignment horizontal="center" vertical="center" wrapText="1"/>
    </xf>
    <xf numFmtId="0" fontId="5" fillId="0" borderId="4" xfId="0" applyNumberFormat="1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0" fontId="7" fillId="0" borderId="0" xfId="0" applyFont="1" applyAlignment="1">
      <alignment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jpe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" Type="http://schemas.openxmlformats.org/officeDocument/2006/relationships/image" Target="media/image2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6"/>
  <sheetViews>
    <sheetView tabSelected="1" zoomScale="95" zoomScaleNormal="95" topLeftCell="A30" workbookViewId="0">
      <selection activeCell="E33" sqref="E33"/>
    </sheetView>
  </sheetViews>
  <sheetFormatPr defaultColWidth="9.23076923076923" defaultRowHeight="16.8"/>
  <cols>
    <col min="1" max="1" width="13.9038461538462" style="2" customWidth="1"/>
    <col min="2" max="4" width="9.23076923076923" style="2"/>
    <col min="5" max="5" width="38.4615384615385" style="2" customWidth="1"/>
    <col min="6" max="7" width="24.6826923076923" style="2" customWidth="1"/>
    <col min="8" max="8" width="33.1057692307692" style="2" customWidth="1"/>
    <col min="9" max="9" width="25.2019230769231" style="2" customWidth="1"/>
    <col min="10" max="16384" width="9.23076923076923" style="2"/>
  </cols>
  <sheetData>
    <row r="1" ht="23.2" spans="1:9">
      <c r="A1" s="3" t="s">
        <v>0</v>
      </c>
      <c r="B1" s="3"/>
      <c r="C1" s="3"/>
      <c r="D1" s="3"/>
      <c r="E1" s="3"/>
      <c r="F1" s="3"/>
      <c r="G1" s="3"/>
      <c r="H1" s="3"/>
      <c r="I1" s="3"/>
    </row>
    <row r="2" ht="52" customHeight="1" spans="1:9">
      <c r="A2" s="4" t="s">
        <v>1</v>
      </c>
      <c r="B2" s="4"/>
      <c r="C2" s="4"/>
      <c r="D2" s="4"/>
      <c r="E2" s="4"/>
      <c r="F2" s="4"/>
      <c r="G2" s="4"/>
      <c r="H2" s="4"/>
      <c r="I2" s="4"/>
    </row>
    <row r="3" s="1" customFormat="1" ht="24" spans="1:9">
      <c r="A3" s="5" t="s">
        <v>2</v>
      </c>
      <c r="B3" s="5" t="s">
        <v>3</v>
      </c>
      <c r="C3" s="5" t="s">
        <v>4</v>
      </c>
      <c r="D3" s="5" t="s">
        <v>5</v>
      </c>
      <c r="E3" s="5" t="s">
        <v>6</v>
      </c>
      <c r="F3" s="5" t="s">
        <v>7</v>
      </c>
      <c r="G3" s="5" t="s">
        <v>8</v>
      </c>
      <c r="H3" s="5" t="s">
        <v>9</v>
      </c>
      <c r="I3" s="5" t="s">
        <v>10</v>
      </c>
    </row>
    <row r="4" ht="151" customHeight="1" spans="1:9">
      <c r="A4" s="3"/>
      <c r="B4" s="4">
        <v>1</v>
      </c>
      <c r="C4" s="4" t="s">
        <v>11</v>
      </c>
      <c r="D4" s="4" t="s">
        <v>12</v>
      </c>
      <c r="E4" s="11" t="s">
        <v>13</v>
      </c>
      <c r="F4" s="12" t="str">
        <f>_xlfn.DISPIMG("ID_3286DC6A12D84EC59FE5CAF19B49D6B5",1)</f>
        <v>=DISPIMG("ID_3286DC6A12D84EC59FE5CAF19B49D6B5",1)</v>
      </c>
      <c r="G4" s="11"/>
      <c r="H4" s="11" t="s">
        <v>14</v>
      </c>
      <c r="I4" s="4"/>
    </row>
    <row r="5" ht="94" customHeight="1" spans="1:9">
      <c r="A5" s="3"/>
      <c r="B5" s="4">
        <v>2</v>
      </c>
      <c r="C5" s="4" t="s">
        <v>15</v>
      </c>
      <c r="D5" s="4"/>
      <c r="E5" s="11" t="s">
        <v>16</v>
      </c>
      <c r="F5" s="12" t="str">
        <f>_xlfn.DISPIMG("ID_5EE3F790BA0E4C2995C2D533C94D59B5",1)</f>
        <v>=DISPIMG("ID_5EE3F790BA0E4C2995C2D533C94D59B5",1)</v>
      </c>
      <c r="G5" s="11"/>
      <c r="H5" s="11" t="s">
        <v>17</v>
      </c>
      <c r="I5" s="4"/>
    </row>
    <row r="6" ht="80" customHeight="1" spans="1:9">
      <c r="A6" s="3"/>
      <c r="B6" s="4">
        <v>3</v>
      </c>
      <c r="C6" s="4" t="s">
        <v>18</v>
      </c>
      <c r="D6" s="4"/>
      <c r="E6" s="11" t="s">
        <v>19</v>
      </c>
      <c r="F6" s="12" t="str">
        <f>_xlfn.DISPIMG("ID_66536563344D432DB56023A128289E1F",1)</f>
        <v>=DISPIMG("ID_66536563344D432DB56023A128289E1F",1)</v>
      </c>
      <c r="G6" s="11"/>
      <c r="H6" s="11" t="s">
        <v>20</v>
      </c>
      <c r="I6" s="4"/>
    </row>
    <row r="7" ht="80" customHeight="1" spans="1:9">
      <c r="A7" s="3"/>
      <c r="B7" s="4">
        <v>4</v>
      </c>
      <c r="C7" s="4" t="s">
        <v>18</v>
      </c>
      <c r="D7" s="4"/>
      <c r="E7" s="11" t="s">
        <v>21</v>
      </c>
      <c r="F7" s="12" t="str">
        <f>_xlfn.DISPIMG("ID_5A5B85AD1CE34CAA8A81F5C70058685E",1)</f>
        <v>=DISPIMG("ID_5A5B85AD1CE34CAA8A81F5C70058685E",1)</v>
      </c>
      <c r="G7" s="11"/>
      <c r="H7" s="11" t="s">
        <v>22</v>
      </c>
      <c r="I7" s="6"/>
    </row>
    <row r="8" ht="80" customHeight="1" spans="1:9">
      <c r="A8" s="3"/>
      <c r="B8" s="4">
        <v>5</v>
      </c>
      <c r="C8" s="4" t="s">
        <v>18</v>
      </c>
      <c r="D8" s="4"/>
      <c r="E8" s="13" t="s">
        <v>23</v>
      </c>
      <c r="F8" s="12" t="str">
        <f>_xlfn.DISPIMG("ID_66536563344D432DB56023A128289E1F",1)</f>
        <v>=DISPIMG("ID_66536563344D432DB56023A128289E1F",1)</v>
      </c>
      <c r="G8" s="14"/>
      <c r="H8" s="11" t="s">
        <v>24</v>
      </c>
      <c r="I8" s="7"/>
    </row>
    <row r="9" ht="80" customHeight="1" spans="1:9">
      <c r="A9" s="3"/>
      <c r="B9" s="4">
        <v>6</v>
      </c>
      <c r="C9" s="4" t="s">
        <v>25</v>
      </c>
      <c r="D9" s="4"/>
      <c r="E9" s="15"/>
      <c r="F9" s="16" t="str">
        <f>_xlfn.DISPIMG("ID_CB600FEDFC774DA9A1A82A0D30EB922D",1)</f>
        <v>=DISPIMG("ID_CB600FEDFC774DA9A1A82A0D30EB922D",1)</v>
      </c>
      <c r="G9" s="14"/>
      <c r="H9" s="11" t="s">
        <v>26</v>
      </c>
      <c r="I9" s="7"/>
    </row>
    <row r="10" ht="80" customHeight="1" spans="1:9">
      <c r="A10" s="3"/>
      <c r="B10" s="4">
        <v>7</v>
      </c>
      <c r="C10" s="4"/>
      <c r="D10" s="4"/>
      <c r="E10" s="11" t="s">
        <v>27</v>
      </c>
      <c r="F10" s="16"/>
      <c r="G10" s="14"/>
      <c r="H10" s="11" t="s">
        <v>28</v>
      </c>
      <c r="I10" s="4"/>
    </row>
    <row r="11" ht="80" customHeight="1" spans="1:9">
      <c r="A11" s="3"/>
      <c r="B11" s="4">
        <v>8</v>
      </c>
      <c r="C11" s="4"/>
      <c r="D11" s="4"/>
      <c r="E11" s="11" t="s">
        <v>29</v>
      </c>
      <c r="F11" s="16" t="str">
        <f>_xlfn.DISPIMG("ID_817A86863950413AB753BA5929917E45",1)</f>
        <v>=DISPIMG("ID_817A86863950413AB753BA5929917E45",1)</v>
      </c>
      <c r="G11" s="14" t="s">
        <v>30</v>
      </c>
      <c r="H11" s="11" t="s">
        <v>31</v>
      </c>
      <c r="I11" s="4"/>
    </row>
    <row r="12" ht="80" customHeight="1" spans="1:9">
      <c r="A12" s="3"/>
      <c r="B12" s="4">
        <v>9</v>
      </c>
      <c r="C12" s="4"/>
      <c r="D12" s="4"/>
      <c r="E12" s="11" t="s">
        <v>32</v>
      </c>
      <c r="F12" s="16" t="str">
        <f>_xlfn.DISPIMG("ID_A5DC213A196F4D4BB9D52AA45000EFF8",1)</f>
        <v>=DISPIMG("ID_A5DC213A196F4D4BB9D52AA45000EFF8",1)</v>
      </c>
      <c r="G12" s="17" t="s">
        <v>33</v>
      </c>
      <c r="H12" s="11" t="s">
        <v>34</v>
      </c>
      <c r="I12" s="4"/>
    </row>
    <row r="13" ht="80" customHeight="1" spans="1:9">
      <c r="A13" s="3"/>
      <c r="B13" s="4">
        <v>10</v>
      </c>
      <c r="C13" s="4"/>
      <c r="D13" s="4"/>
      <c r="E13" s="11" t="s">
        <v>35</v>
      </c>
      <c r="F13" s="18" t="str">
        <f>_xlfn.DISPIMG("ID_7D7F12B2995B4C548454EB32CDF76B88",1)</f>
        <v>=DISPIMG("ID_7D7F12B2995B4C548454EB32CDF76B88",1)</v>
      </c>
      <c r="G13" s="19"/>
      <c r="H13" s="11" t="s">
        <v>36</v>
      </c>
      <c r="I13" s="4" t="s">
        <v>37</v>
      </c>
    </row>
    <row r="14" ht="80" customHeight="1" spans="1:9">
      <c r="A14" s="3"/>
      <c r="B14" s="4">
        <v>11</v>
      </c>
      <c r="C14" s="4"/>
      <c r="D14" s="4"/>
      <c r="E14" s="11" t="s">
        <v>38</v>
      </c>
      <c r="F14" s="20"/>
      <c r="G14" s="21"/>
      <c r="H14" s="11" t="s">
        <v>39</v>
      </c>
      <c r="I14" s="4"/>
    </row>
    <row r="15" ht="80" customHeight="1" spans="1:9">
      <c r="A15" s="3"/>
      <c r="B15" s="4">
        <v>12</v>
      </c>
      <c r="C15" s="4"/>
      <c r="D15" s="4"/>
      <c r="E15" s="11" t="s">
        <v>40</v>
      </c>
      <c r="F15" s="18" t="str">
        <f>_xlfn.DISPIMG("ID_7882E44EC43841CC8692CC1D88C7DF56",1)</f>
        <v>=DISPIMG("ID_7882E44EC43841CC8692CC1D88C7DF56",1)</v>
      </c>
      <c r="G15" s="14"/>
      <c r="H15" s="11" t="s">
        <v>41</v>
      </c>
      <c r="I15" s="4"/>
    </row>
    <row r="16" ht="80" customHeight="1" spans="1:9">
      <c r="A16" s="3"/>
      <c r="B16" s="4">
        <v>13</v>
      </c>
      <c r="C16" s="4"/>
      <c r="D16" s="4"/>
      <c r="E16" s="11" t="s">
        <v>42</v>
      </c>
      <c r="F16" s="20"/>
      <c r="G16" s="14"/>
      <c r="H16" s="11" t="s">
        <v>43</v>
      </c>
      <c r="I16" s="4"/>
    </row>
    <row r="17" ht="124" customHeight="1" spans="1:9">
      <c r="A17" s="3"/>
      <c r="B17" s="4">
        <v>14</v>
      </c>
      <c r="C17" s="6"/>
      <c r="D17" s="4"/>
      <c r="E17" s="11" t="s">
        <v>44</v>
      </c>
      <c r="F17" s="22" t="str">
        <f>_xlfn.DISPIMG("ID_A45DB6C3D0C448339DB0924222F68FF9",1)</f>
        <v>=DISPIMG("ID_A45DB6C3D0C448339DB0924222F68FF9",1)</v>
      </c>
      <c r="G17" s="11"/>
      <c r="H17" s="11" t="s">
        <v>45</v>
      </c>
      <c r="I17" s="4"/>
    </row>
    <row r="18" ht="80" customHeight="1" spans="1:9">
      <c r="A18" s="3"/>
      <c r="B18" s="4">
        <v>15</v>
      </c>
      <c r="C18" s="7"/>
      <c r="D18" s="4"/>
      <c r="E18" s="11" t="s">
        <v>46</v>
      </c>
      <c r="F18" s="23"/>
      <c r="G18" s="11"/>
      <c r="H18" s="11" t="s">
        <v>47</v>
      </c>
      <c r="I18" s="4"/>
    </row>
    <row r="19" ht="80" customHeight="1" spans="1:9">
      <c r="A19" s="3"/>
      <c r="B19" s="4">
        <v>16</v>
      </c>
      <c r="C19" s="4"/>
      <c r="D19" s="4"/>
      <c r="E19" s="24" t="s">
        <v>48</v>
      </c>
      <c r="F19" s="25" t="str">
        <f>_xlfn.DISPIMG("ID_09CE47C0E32843F4B2FD20892100AA5A",1)</f>
        <v>=DISPIMG("ID_09CE47C0E32843F4B2FD20892100AA5A",1)</v>
      </c>
      <c r="G19" s="11"/>
      <c r="H19" s="11" t="s">
        <v>49</v>
      </c>
      <c r="I19" s="4"/>
    </row>
    <row r="20" ht="96" customHeight="1" spans="1:9">
      <c r="A20" s="3"/>
      <c r="B20" s="4">
        <v>17</v>
      </c>
      <c r="C20" s="4"/>
      <c r="D20" s="4"/>
      <c r="E20" s="26"/>
      <c r="F20" s="25" t="str">
        <f>_xlfn.DISPIMG("ID_DF6C20A8BCBB4DCE841CDE581248F884",1)</f>
        <v>=DISPIMG("ID_DF6C20A8BCBB4DCE841CDE581248F884",1)</v>
      </c>
      <c r="G20" s="19" t="s">
        <v>50</v>
      </c>
      <c r="H20" s="11" t="s">
        <v>51</v>
      </c>
      <c r="I20" s="4"/>
    </row>
    <row r="21" ht="113" customHeight="1" spans="1:9">
      <c r="A21" s="3"/>
      <c r="B21" s="4">
        <v>18</v>
      </c>
      <c r="C21" s="4"/>
      <c r="D21" s="4"/>
      <c r="E21" s="24" t="s">
        <v>52</v>
      </c>
      <c r="F21" s="22" t="str">
        <f>_xlfn.DISPIMG("ID_068949C55A6A43C8B7E119C5299752DB",1)</f>
        <v>=DISPIMG("ID_068949C55A6A43C8B7E119C5299752DB",1)</v>
      </c>
      <c r="G21" s="11"/>
      <c r="H21" s="11" t="s">
        <v>53</v>
      </c>
      <c r="I21" s="4"/>
    </row>
    <row r="22" ht="80" customHeight="1" spans="1:9">
      <c r="A22" s="8"/>
      <c r="B22" s="4">
        <v>19</v>
      </c>
      <c r="C22" s="4"/>
      <c r="D22" s="4"/>
      <c r="E22" s="26"/>
      <c r="F22" s="23"/>
      <c r="G22" s="11"/>
      <c r="H22" s="11" t="s">
        <v>54</v>
      </c>
      <c r="I22" s="4"/>
    </row>
    <row r="23" ht="80" customHeight="1" spans="1:9">
      <c r="A23" s="9"/>
      <c r="B23" s="4">
        <v>22</v>
      </c>
      <c r="C23" s="4"/>
      <c r="D23" s="4"/>
      <c r="E23" s="27" t="s">
        <v>55</v>
      </c>
      <c r="F23" s="25" t="str">
        <f>_xlfn.DISPIMG("ID_79182FE4023D45F09907A99D0B5DC9D4",1)</f>
        <v>=DISPIMG("ID_79182FE4023D45F09907A99D0B5DC9D4",1)</v>
      </c>
      <c r="G23" s="25"/>
      <c r="H23" s="28" t="s">
        <v>56</v>
      </c>
      <c r="I23" s="4"/>
    </row>
    <row r="24" ht="80" customHeight="1" spans="1:9">
      <c r="A24" s="9"/>
      <c r="B24" s="4">
        <v>23</v>
      </c>
      <c r="C24" s="6"/>
      <c r="D24" s="4"/>
      <c r="E24" s="11" t="s">
        <v>57</v>
      </c>
      <c r="F24" s="25" t="str">
        <f>_xlfn.DISPIMG("ID_3E9A8493625842ECB50569D5566F348A",1)</f>
        <v>=DISPIMG("ID_3E9A8493625842ECB50569D5566F348A",1)</v>
      </c>
      <c r="G24" s="29" t="s">
        <v>58</v>
      </c>
      <c r="H24" s="28" t="s">
        <v>59</v>
      </c>
      <c r="I24" s="6"/>
    </row>
    <row r="25" ht="80" customHeight="1" spans="1:9">
      <c r="A25" s="9"/>
      <c r="B25" s="4">
        <v>24</v>
      </c>
      <c r="C25" s="10"/>
      <c r="D25" s="4"/>
      <c r="E25" s="11"/>
      <c r="F25" s="25" t="str">
        <f>_xlfn.DISPIMG("ID_5B7601469C754ED786AAE73C35F6C725",1)</f>
        <v>=DISPIMG("ID_5B7601469C754ED786AAE73C35F6C725",1)</v>
      </c>
      <c r="G25" s="30"/>
      <c r="H25" s="28" t="s">
        <v>60</v>
      </c>
      <c r="I25" s="10"/>
    </row>
    <row r="26" ht="80" customHeight="1" spans="1:9">
      <c r="A26" s="9"/>
      <c r="B26" s="4">
        <v>25</v>
      </c>
      <c r="C26" s="7"/>
      <c r="D26" s="4"/>
      <c r="E26" s="11" t="s">
        <v>61</v>
      </c>
      <c r="F26" s="16" t="str">
        <f>_xlfn.DISPIMG("ID_A5DC213A196F4D4BB9D52AA45000EFF8",1)</f>
        <v>=DISPIMG("ID_A5DC213A196F4D4BB9D52AA45000EFF8",1)</v>
      </c>
      <c r="G26" s="17" t="s">
        <v>62</v>
      </c>
      <c r="H26" s="28" t="s">
        <v>63</v>
      </c>
      <c r="I26" s="7"/>
    </row>
    <row r="27" ht="80" customHeight="1" spans="1:9">
      <c r="A27" s="9"/>
      <c r="B27" s="4">
        <v>26</v>
      </c>
      <c r="C27" s="4"/>
      <c r="D27" s="4"/>
      <c r="E27" s="27" t="s">
        <v>64</v>
      </c>
      <c r="F27" s="25"/>
      <c r="G27" s="11"/>
      <c r="H27" s="28" t="s">
        <v>65</v>
      </c>
      <c r="I27" s="4"/>
    </row>
    <row r="28" ht="80" customHeight="1" spans="1:9">
      <c r="A28" s="9"/>
      <c r="B28" s="4">
        <v>28</v>
      </c>
      <c r="C28" s="4"/>
      <c r="D28" s="4"/>
      <c r="E28" s="11" t="s">
        <v>66</v>
      </c>
      <c r="F28" s="25" t="str">
        <f>_xlfn.DISPIMG("ID_D7D44AB05ABC4DC4A41FC0A1892501C0",1)</f>
        <v>=DISPIMG("ID_D7D44AB05ABC4DC4A41FC0A1892501C0",1)</v>
      </c>
      <c r="G28" s="31" t="s">
        <v>67</v>
      </c>
      <c r="H28" s="11" t="s">
        <v>68</v>
      </c>
      <c r="I28" s="4"/>
    </row>
    <row r="29" ht="80" customHeight="1" spans="1:9">
      <c r="A29" s="9"/>
      <c r="B29" s="4">
        <v>29</v>
      </c>
      <c r="C29" s="4"/>
      <c r="D29" s="4"/>
      <c r="E29" s="11" t="s">
        <v>69</v>
      </c>
      <c r="F29" s="32" t="str">
        <f>_xlfn.DISPIMG("ID_DAAA7AE8E7434DD28DE4292ED6F7EC01",1)</f>
        <v>=DISPIMG("ID_DAAA7AE8E7434DD28DE4292ED6F7EC01",1)</v>
      </c>
      <c r="G29" s="11"/>
      <c r="H29" s="11" t="s">
        <v>70</v>
      </c>
      <c r="I29" s="4"/>
    </row>
    <row r="30" ht="80" customHeight="1" spans="1:9">
      <c r="A30" s="9"/>
      <c r="B30" s="4">
        <v>30</v>
      </c>
      <c r="C30" s="6"/>
      <c r="D30" s="6"/>
      <c r="E30" s="11" t="s">
        <v>71</v>
      </c>
      <c r="F30" s="33"/>
      <c r="G30" s="19"/>
      <c r="H30" s="11" t="s">
        <v>72</v>
      </c>
      <c r="I30" s="6"/>
    </row>
    <row r="31" ht="80" customHeight="1" spans="1:9">
      <c r="A31" s="9"/>
      <c r="B31" s="4">
        <v>35</v>
      </c>
      <c r="C31" s="10"/>
      <c r="D31" s="10"/>
      <c r="E31" s="11" t="s">
        <v>73</v>
      </c>
      <c r="F31" s="22"/>
      <c r="G31" s="19"/>
      <c r="H31" s="11" t="s">
        <v>74</v>
      </c>
      <c r="I31" s="10"/>
    </row>
    <row r="32" ht="80" customHeight="1" spans="1:9">
      <c r="A32" s="9"/>
      <c r="B32" s="4">
        <v>36</v>
      </c>
      <c r="C32" s="10"/>
      <c r="D32" s="10"/>
      <c r="E32" s="11" t="s">
        <v>75</v>
      </c>
      <c r="F32" s="22" t="str">
        <f>_xlfn.DISPIMG("ID_7384B8BB14094F61AFDAD5EDF3E7E6DC",1)</f>
        <v>=DISPIMG("ID_7384B8BB14094F61AFDAD5EDF3E7E6DC",1)</v>
      </c>
      <c r="G32" s="19"/>
      <c r="H32" s="11" t="s">
        <v>76</v>
      </c>
      <c r="I32" s="10"/>
    </row>
    <row r="33" ht="80" customHeight="1" spans="1:9">
      <c r="A33" s="9"/>
      <c r="B33" s="4">
        <v>37</v>
      </c>
      <c r="C33" s="7"/>
      <c r="D33" s="7"/>
      <c r="E33" s="11"/>
      <c r="F33" s="23"/>
      <c r="G33" s="19"/>
      <c r="H33" s="27" t="s">
        <v>77</v>
      </c>
      <c r="I33" s="7"/>
    </row>
    <row r="34" ht="80" customHeight="1" spans="1:9">
      <c r="A34" s="9"/>
      <c r="B34" s="4">
        <v>38</v>
      </c>
      <c r="C34" s="4"/>
      <c r="D34" s="4"/>
      <c r="E34" s="11" t="s">
        <v>78</v>
      </c>
      <c r="F34" s="34" t="str">
        <f>_xlfn.DISPIMG("ID_481EFF06F4AB4BEBAB306FFAF4473556",1)</f>
        <v>=DISPIMG("ID_481EFF06F4AB4BEBAB306FFAF4473556",1)</v>
      </c>
      <c r="G34" s="35" t="s">
        <v>79</v>
      </c>
      <c r="H34" s="11" t="s">
        <v>80</v>
      </c>
      <c r="I34" s="4"/>
    </row>
    <row r="35" ht="80" customHeight="1" spans="1:9">
      <c r="A35" s="9"/>
      <c r="B35" s="4">
        <v>39</v>
      </c>
      <c r="C35" s="4"/>
      <c r="D35" s="4"/>
      <c r="E35" s="11" t="s">
        <v>81</v>
      </c>
      <c r="F35" s="34"/>
      <c r="G35" s="11"/>
      <c r="H35" s="36" t="s">
        <v>82</v>
      </c>
      <c r="I35" s="4"/>
    </row>
    <row r="36" ht="80" customHeight="1" spans="1:9">
      <c r="A36" s="9"/>
      <c r="B36" s="4">
        <v>40</v>
      </c>
      <c r="C36" s="4"/>
      <c r="D36" s="4"/>
      <c r="E36" s="11"/>
      <c r="F36" s="23"/>
      <c r="G36" s="11"/>
      <c r="H36" s="11" t="s">
        <v>83</v>
      </c>
      <c r="I36" s="4"/>
    </row>
  </sheetData>
  <mergeCells count="22">
    <mergeCell ref="A1:I1"/>
    <mergeCell ref="A2:I2"/>
    <mergeCell ref="A4:A20"/>
    <mergeCell ref="A23:A36"/>
    <mergeCell ref="C17:C18"/>
    <mergeCell ref="C24:C26"/>
    <mergeCell ref="C31:C33"/>
    <mergeCell ref="D31:D33"/>
    <mergeCell ref="E8:E9"/>
    <mergeCell ref="E19:E20"/>
    <mergeCell ref="E21:E22"/>
    <mergeCell ref="F13:F14"/>
    <mergeCell ref="F15:F16"/>
    <mergeCell ref="F17:F18"/>
    <mergeCell ref="F21:F22"/>
    <mergeCell ref="F29:F30"/>
    <mergeCell ref="F32:F33"/>
    <mergeCell ref="F34:F36"/>
    <mergeCell ref="G24:G25"/>
    <mergeCell ref="I7:I8"/>
    <mergeCell ref="I24:I26"/>
    <mergeCell ref="I31:I33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xudong</dc:creator>
  <cp:lastModifiedBy>蔡铁瀚</cp:lastModifiedBy>
  <dcterms:created xsi:type="dcterms:W3CDTF">2025-04-18T15:58:00Z</dcterms:created>
  <dcterms:modified xsi:type="dcterms:W3CDTF">2025-05-12T15:45:41Z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0C4484C6B6CCAC07DA992168F0272C01_43</vt:lpwstr>
  </property>
  <property fmtid="{D5CDD505-2E9C-101B-9397-08002B2CF9AE}" pid="3" name="KSOProductBuildVer">
    <vt:lpwstr>2052-7.2.2.8955</vt:lpwstr>
  </property>
</Properties>
</file>